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21840" windowHeight="12120"/>
  </bookViews>
  <sheets>
    <sheet name="с 1 по 4" sheetId="17" r:id="rId1"/>
    <sheet name="Лист3" sheetId="23" state="hidden" r:id="rId2"/>
    <sheet name="Лист4" sheetId="24" state="hidden" r:id="rId3"/>
  </sheets>
  <definedNames>
    <definedName name="_xlnm._FilterDatabase" localSheetId="0" hidden="1">'с 1 по 4'!$A$1:$J$25</definedName>
    <definedName name="_xlnm.Print_Titles" localSheetId="0">'с 1 по 4'!$3:$7</definedName>
  </definedNames>
  <calcPr calcId="145621" fullCalcOnLoad="1" refMode="R1C1"/>
</workbook>
</file>

<file path=xl/calcChain.xml><?xml version="1.0" encoding="utf-8"?>
<calcChain xmlns="http://schemas.openxmlformats.org/spreadsheetml/2006/main">
  <c r="D14" i="17" l="1"/>
  <c r="C14" i="17"/>
  <c r="F17" i="17"/>
  <c r="E17" i="17"/>
  <c r="E16" i="17"/>
  <c r="G10" i="17"/>
  <c r="F10" i="17"/>
  <c r="E10" i="17"/>
  <c r="D18" i="17"/>
  <c r="D22" i="17" s="1"/>
  <c r="C22" i="17"/>
  <c r="G21" i="17"/>
  <c r="F21" i="17"/>
  <c r="E21" i="17"/>
  <c r="E20" i="17"/>
  <c r="F20" i="17"/>
  <c r="F22" i="17" s="1"/>
  <c r="G20" i="17"/>
  <c r="G22" i="17" s="1"/>
  <c r="F24" i="23"/>
  <c r="E23" i="23"/>
  <c r="F23" i="23" s="1"/>
  <c r="E24" i="23"/>
  <c r="E25" i="23"/>
  <c r="F25" i="23" s="1"/>
  <c r="T5" i="24"/>
  <c r="U5" i="24" s="1"/>
  <c r="T4" i="24"/>
  <c r="U4" i="24" s="1"/>
  <c r="O5" i="24"/>
  <c r="P5" i="24" s="1"/>
  <c r="O4" i="24"/>
  <c r="P4" i="24" s="1"/>
  <c r="J5" i="24"/>
  <c r="K5" i="24" s="1"/>
  <c r="J4" i="24"/>
  <c r="K4" i="24" s="1"/>
  <c r="E5" i="24"/>
  <c r="F5" i="24" s="1"/>
  <c r="E4" i="24"/>
  <c r="F4" i="24" s="1"/>
  <c r="D22" i="23"/>
  <c r="E22" i="23" s="1"/>
  <c r="F22" i="23" s="1"/>
  <c r="E28" i="23"/>
  <c r="F28" i="23" s="1"/>
  <c r="E29" i="23"/>
  <c r="F29" i="23" s="1"/>
  <c r="E27" i="23"/>
  <c r="F27" i="23" s="1"/>
  <c r="E20" i="23"/>
  <c r="F20" i="23" s="1"/>
  <c r="E21" i="23"/>
  <c r="F21" i="23" s="1"/>
  <c r="H21" i="23" s="1"/>
  <c r="E19" i="23"/>
  <c r="F19" i="23" s="1"/>
  <c r="D30" i="23"/>
  <c r="E30" i="23" s="1"/>
  <c r="F30" i="23" s="1"/>
  <c r="H30" i="23" s="1"/>
  <c r="H14" i="17"/>
  <c r="G11" i="17"/>
  <c r="G14" i="17" s="1"/>
  <c r="G23" i="17" s="1"/>
  <c r="F11" i="17"/>
  <c r="F14" i="17" s="1"/>
  <c r="F23" i="17" s="1"/>
  <c r="E11" i="17"/>
  <c r="H22" i="17"/>
  <c r="H23" i="17" s="1"/>
  <c r="E14" i="17"/>
  <c r="E22" i="17"/>
  <c r="E23" i="17" s="1"/>
  <c r="F6" i="24" l="1"/>
  <c r="F7" i="24" s="1"/>
  <c r="K6" i="24"/>
  <c r="K7" i="24" s="1"/>
  <c r="P6" i="24"/>
  <c r="P7" i="24" s="1"/>
  <c r="U6" i="24"/>
  <c r="U7" i="24" s="1"/>
</calcChain>
</file>

<file path=xl/sharedStrings.xml><?xml version="1.0" encoding="utf-8"?>
<sst xmlns="http://schemas.openxmlformats.org/spreadsheetml/2006/main" count="116" uniqueCount="80">
  <si>
    <t>Хлеб пшеничный</t>
  </si>
  <si>
    <t>Б</t>
  </si>
  <si>
    <t>Ж</t>
  </si>
  <si>
    <t>У</t>
  </si>
  <si>
    <t>Хлеб ржаной</t>
  </si>
  <si>
    <t>Масса порции          (г)</t>
  </si>
  <si>
    <t>Пищевые вещества (г )</t>
  </si>
  <si>
    <t>Энергетическая ценность (ккал)</t>
  </si>
  <si>
    <t>Итого за день</t>
  </si>
  <si>
    <t>Завтрак</t>
  </si>
  <si>
    <t xml:space="preserve">Обед </t>
  </si>
  <si>
    <t xml:space="preserve">Завтрак </t>
  </si>
  <si>
    <t xml:space="preserve">   Наименование бдюда</t>
  </si>
  <si>
    <t>№ рецептур</t>
  </si>
  <si>
    <t>неделя: 1               день3: среда</t>
  </si>
  <si>
    <t>Итого</t>
  </si>
  <si>
    <t>Картофельное пюре</t>
  </si>
  <si>
    <t>Чай с сахаром</t>
  </si>
  <si>
    <t>Цена</t>
  </si>
  <si>
    <t>Компот из сухофруктов</t>
  </si>
  <si>
    <t>Фрукт</t>
  </si>
  <si>
    <t>пр</t>
  </si>
  <si>
    <t>1.5</t>
  </si>
  <si>
    <t>1.6</t>
  </si>
  <si>
    <t>Обед</t>
  </si>
  <si>
    <t>обед</t>
  </si>
  <si>
    <t>Шипилина</t>
  </si>
  <si>
    <t>Сирофимовна</t>
  </si>
  <si>
    <t>каша</t>
  </si>
  <si>
    <t>сыр</t>
  </si>
  <si>
    <t>ветчина</t>
  </si>
  <si>
    <t>фрукт</t>
  </si>
  <si>
    <t>кондитерка</t>
  </si>
  <si>
    <t>рубка</t>
  </si>
  <si>
    <t>порционка</t>
  </si>
  <si>
    <t>мешанина</t>
  </si>
  <si>
    <t>овощи</t>
  </si>
  <si>
    <t>гречка</t>
  </si>
  <si>
    <t>картошка</t>
  </si>
  <si>
    <t>рис</t>
  </si>
  <si>
    <t>макароны</t>
  </si>
  <si>
    <t>яйцо</t>
  </si>
  <si>
    <t>омлет</t>
  </si>
  <si>
    <t>рыба котлета</t>
  </si>
  <si>
    <t>рыба</t>
  </si>
  <si>
    <t>запеканка</t>
  </si>
  <si>
    <t>сырники</t>
  </si>
  <si>
    <t>блины</t>
  </si>
  <si>
    <t>печень</t>
  </si>
  <si>
    <t>пюре картоф</t>
  </si>
  <si>
    <t>капуста</t>
  </si>
  <si>
    <t>Упех</t>
  </si>
  <si>
    <t>оладьи</t>
  </si>
  <si>
    <t>Ежик</t>
  </si>
  <si>
    <t>тефтеля</t>
  </si>
  <si>
    <t>Фрикаделька</t>
  </si>
  <si>
    <t>Котлета мясная</t>
  </si>
  <si>
    <t>Бисквит</t>
  </si>
  <si>
    <t>Кол-во дн. в меню</t>
  </si>
  <si>
    <t>Потребность на 1 порцию</t>
  </si>
  <si>
    <t>Кол-во ч/дн</t>
  </si>
  <si>
    <t>Итого потребность на 10 дней</t>
  </si>
  <si>
    <t>Итого потребность на месяц</t>
  </si>
  <si>
    <t>Потребность кг.</t>
  </si>
  <si>
    <t>Гоголь</t>
  </si>
  <si>
    <t>биточек КУРИНЫЙ</t>
  </si>
  <si>
    <t>Биточек НЕЖНЫЙ</t>
  </si>
  <si>
    <t>чел/дн</t>
  </si>
  <si>
    <t>шт/гр</t>
  </si>
  <si>
    <t>10 дн /кг.</t>
  </si>
  <si>
    <t>месяц/кг</t>
  </si>
  <si>
    <t>кол-во раз / меню</t>
  </si>
  <si>
    <t>Сырники</t>
  </si>
  <si>
    <t>Блины</t>
  </si>
  <si>
    <t>Оладьи</t>
  </si>
  <si>
    <t>Каша молочная Пшенная  или  Гречневая</t>
  </si>
  <si>
    <t>Бутерброт с сыром 30/20</t>
  </si>
  <si>
    <t>Котлета рыбная с соусом</t>
  </si>
  <si>
    <t>Суп картофельный с бобовыми  на м/к бульоне</t>
  </si>
  <si>
    <t xml:space="preserve">Меню приготавливаемых блюд  для детей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</si>
</sst>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"/>
  </numFmts>
  <fonts count="16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8"/>
      <name val="Arial Cyr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6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/>
    <xf numFmtId="4" fontId="3" fillId="0" borderId="1" xfId="0" applyNumberFormat="1" applyFont="1" applyFill="1" applyBorder="1" applyAlignment="1">
      <alignment vertical="top" wrapText="1"/>
    </xf>
    <xf numFmtId="0" fontId="12" fillId="0" borderId="0" xfId="0" applyFont="1" applyFill="1"/>
    <xf numFmtId="0" fontId="7" fillId="0" borderId="1" xfId="0" applyFont="1" applyFill="1" applyBorder="1" applyAlignment="1">
      <alignment horizontal="right"/>
    </xf>
    <xf numFmtId="0" fontId="2" fillId="0" borderId="0" xfId="0" applyFont="1" applyFill="1"/>
    <xf numFmtId="0" fontId="6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2" fontId="6" fillId="0" borderId="1" xfId="0" applyNumberFormat="1" applyFont="1" applyFill="1" applyBorder="1" applyAlignment="1"/>
    <xf numFmtId="0" fontId="3" fillId="0" borderId="0" xfId="0" applyFont="1" applyFill="1" applyBorder="1" applyAlignment="1">
      <alignment vertical="top" wrapText="1"/>
    </xf>
    <xf numFmtId="2" fontId="6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2" fontId="2" fillId="0" borderId="0" xfId="0" applyNumberFormat="1" applyFont="1" applyFill="1" applyAlignment="1">
      <alignment vertical="center" wrapText="1"/>
    </xf>
    <xf numFmtId="2" fontId="6" fillId="0" borderId="1" xfId="0" applyNumberFormat="1" applyFont="1" applyFill="1" applyBorder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1" fontId="2" fillId="0" borderId="0" xfId="0" applyNumberFormat="1" applyFont="1" applyFill="1" applyAlignment="1">
      <alignment horizontal="center"/>
    </xf>
    <xf numFmtId="1" fontId="6" fillId="0" borderId="1" xfId="0" applyNumberFormat="1" applyFont="1" applyFill="1" applyBorder="1" applyAlignment="1">
      <alignment horizontal="center" vertical="center"/>
    </xf>
    <xf numFmtId="172" fontId="3" fillId="0" borderId="1" xfId="0" applyNumberFormat="1" applyFont="1" applyFill="1" applyBorder="1" applyAlignment="1">
      <alignment vertical="center" wrapText="1"/>
    </xf>
    <xf numFmtId="2" fontId="6" fillId="0" borderId="1" xfId="0" applyNumberFormat="1" applyFont="1" applyFill="1" applyBorder="1" applyAlignment="1">
      <alignment horizontal="right"/>
    </xf>
    <xf numFmtId="0" fontId="10" fillId="0" borderId="1" xfId="0" applyFon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9" fillId="0" borderId="1" xfId="0" applyFont="1" applyBorder="1"/>
    <xf numFmtId="1" fontId="9" fillId="0" borderId="1" xfId="0" applyNumberFormat="1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/>
    </xf>
    <xf numFmtId="1" fontId="0" fillId="0" borderId="1" xfId="0" applyNumberFormat="1" applyBorder="1"/>
    <xf numFmtId="0" fontId="8" fillId="0" borderId="1" xfId="0" applyFont="1" applyBorder="1"/>
    <xf numFmtId="0" fontId="11" fillId="0" borderId="1" xfId="0" applyFont="1" applyBorder="1"/>
    <xf numFmtId="0" fontId="15" fillId="0" borderId="1" xfId="0" applyFont="1" applyFill="1" applyBorder="1"/>
    <xf numFmtId="2" fontId="4" fillId="0" borderId="1" xfId="0" applyNumberFormat="1" applyFont="1" applyFill="1" applyBorder="1" applyAlignment="1">
      <alignment horizontal="right"/>
    </xf>
    <xf numFmtId="0" fontId="13" fillId="0" borderId="7" xfId="0" applyFont="1" applyFill="1" applyBorder="1" applyAlignment="1"/>
    <xf numFmtId="2" fontId="4" fillId="0" borderId="1" xfId="0" applyNumberFormat="1" applyFont="1" applyFill="1" applyBorder="1" applyAlignment="1">
      <alignment horizontal="right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" fontId="4" fillId="0" borderId="9" xfId="0" applyNumberFormat="1" applyFont="1" applyFill="1" applyBorder="1" applyAlignment="1">
      <alignment horizontal="center" vertical="top" wrapText="1"/>
    </xf>
    <xf numFmtId="1" fontId="4" fillId="0" borderId="10" xfId="0" applyNumberFormat="1" applyFont="1" applyFill="1" applyBorder="1" applyAlignment="1">
      <alignment horizontal="center" vertical="top" wrapText="1"/>
    </xf>
    <xf numFmtId="1" fontId="4" fillId="0" borderId="8" xfId="0" applyNumberFormat="1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pane xSplit="2" ySplit="7" topLeftCell="C8" activePane="bottomRight" state="frozen"/>
      <selection activeCell="N137" sqref="N137"/>
      <selection pane="topRight" activeCell="N137" sqref="N137"/>
      <selection pane="bottomLeft" activeCell="N137" sqref="N137"/>
      <selection pane="bottomRight" activeCell="F10" sqref="F10"/>
    </sheetView>
  </sheetViews>
  <sheetFormatPr defaultColWidth="9.109375" defaultRowHeight="15" x14ac:dyDescent="0.25"/>
  <cols>
    <col min="1" max="1" width="10" style="24" customWidth="1"/>
    <col min="2" max="2" width="57" style="7" customWidth="1"/>
    <col min="3" max="3" width="9.5546875" style="34" customWidth="1"/>
    <col min="4" max="4" width="9.5546875" style="21" customWidth="1"/>
    <col min="5" max="5" width="10.33203125" style="7" customWidth="1"/>
    <col min="6" max="7" width="10.6640625" style="7" customWidth="1"/>
    <col min="8" max="8" width="11.88671875" style="7" customWidth="1"/>
    <col min="9" max="16384" width="9.109375" style="7"/>
  </cols>
  <sheetData>
    <row r="1" spans="1:8" ht="15" customHeight="1" x14ac:dyDescent="0.25">
      <c r="B1" s="64" t="s">
        <v>79</v>
      </c>
      <c r="C1" s="64"/>
      <c r="D1" s="64"/>
      <c r="E1" s="64"/>
      <c r="F1" s="64"/>
      <c r="G1" s="64"/>
      <c r="H1" s="23"/>
    </row>
    <row r="2" spans="1:8" x14ac:dyDescent="0.25">
      <c r="B2" s="65"/>
      <c r="C2" s="65"/>
      <c r="D2" s="65"/>
      <c r="E2" s="65"/>
      <c r="F2" s="65"/>
      <c r="G2" s="65"/>
    </row>
    <row r="3" spans="1:8" ht="15.75" customHeight="1" x14ac:dyDescent="0.25">
      <c r="A3" s="66" t="s">
        <v>13</v>
      </c>
      <c r="B3" s="69" t="s">
        <v>12</v>
      </c>
      <c r="C3" s="72" t="s">
        <v>5</v>
      </c>
      <c r="D3" s="75" t="s">
        <v>18</v>
      </c>
      <c r="E3" s="55" t="s">
        <v>6</v>
      </c>
      <c r="F3" s="55"/>
      <c r="G3" s="59"/>
      <c r="H3" s="56" t="s">
        <v>7</v>
      </c>
    </row>
    <row r="4" spans="1:8" ht="15.75" customHeight="1" x14ac:dyDescent="0.25">
      <c r="A4" s="67"/>
      <c r="B4" s="70"/>
      <c r="C4" s="73"/>
      <c r="D4" s="75"/>
      <c r="E4" s="54"/>
      <c r="F4" s="54"/>
      <c r="G4" s="60"/>
      <c r="H4" s="57"/>
    </row>
    <row r="5" spans="1:8" ht="15" customHeight="1" x14ac:dyDescent="0.25">
      <c r="A5" s="67"/>
      <c r="B5" s="70"/>
      <c r="C5" s="73"/>
      <c r="D5" s="75"/>
      <c r="E5" s="61" t="s">
        <v>1</v>
      </c>
      <c r="F5" s="69" t="s">
        <v>2</v>
      </c>
      <c r="G5" s="69" t="s">
        <v>3</v>
      </c>
      <c r="H5" s="57"/>
    </row>
    <row r="6" spans="1:8" ht="15" customHeight="1" x14ac:dyDescent="0.25">
      <c r="A6" s="67"/>
      <c r="B6" s="70"/>
      <c r="C6" s="73"/>
      <c r="D6" s="75"/>
      <c r="E6" s="62"/>
      <c r="F6" s="70"/>
      <c r="G6" s="70"/>
      <c r="H6" s="57"/>
    </row>
    <row r="7" spans="1:8" ht="33" customHeight="1" x14ac:dyDescent="0.25">
      <c r="A7" s="68"/>
      <c r="B7" s="71"/>
      <c r="C7" s="74"/>
      <c r="D7" s="75"/>
      <c r="E7" s="63"/>
      <c r="F7" s="71"/>
      <c r="G7" s="71"/>
      <c r="H7" s="58"/>
    </row>
    <row r="8" spans="1:8" ht="30" customHeight="1" x14ac:dyDescent="0.25">
      <c r="A8" s="55" t="s">
        <v>14</v>
      </c>
      <c r="B8" s="55"/>
      <c r="C8" s="32"/>
      <c r="D8" s="15"/>
      <c r="E8" s="15"/>
      <c r="F8" s="15"/>
      <c r="G8" s="15"/>
      <c r="H8" s="15"/>
    </row>
    <row r="9" spans="1:8" ht="15.6" x14ac:dyDescent="0.25">
      <c r="A9" s="54" t="s">
        <v>11</v>
      </c>
      <c r="B9" s="54"/>
      <c r="C9" s="25"/>
      <c r="D9" s="20"/>
      <c r="E9" s="11"/>
      <c r="F9" s="11"/>
      <c r="G9" s="11"/>
      <c r="H9" s="11"/>
    </row>
    <row r="10" spans="1:8" ht="18" customHeight="1" x14ac:dyDescent="0.3">
      <c r="A10" s="26">
        <v>208</v>
      </c>
      <c r="B10" s="3" t="s">
        <v>75</v>
      </c>
      <c r="C10" s="30">
        <v>200</v>
      </c>
      <c r="D10" s="22">
        <v>29.11</v>
      </c>
      <c r="E10" s="10">
        <f>8.27160493827161+3.04</f>
        <v>11.311604938271611</v>
      </c>
      <c r="F10" s="10">
        <f>12.7449382716049+1.18</f>
        <v>13.924938271604899</v>
      </c>
      <c r="G10" s="10">
        <f>40.2469135802469-27.11</f>
        <v>13.136913580246897</v>
      </c>
      <c r="H10" s="37">
        <v>223.12</v>
      </c>
    </row>
    <row r="11" spans="1:8" ht="18" customHeight="1" x14ac:dyDescent="0.3">
      <c r="A11" s="28" t="s">
        <v>22</v>
      </c>
      <c r="B11" s="3" t="s">
        <v>76</v>
      </c>
      <c r="C11" s="30">
        <v>50</v>
      </c>
      <c r="D11" s="14">
        <v>27.7</v>
      </c>
      <c r="E11" s="3">
        <f>7.9/100*30</f>
        <v>2.37</v>
      </c>
      <c r="F11" s="3">
        <f>1/100*30</f>
        <v>0.3</v>
      </c>
      <c r="G11" s="3">
        <f>48.3/100*30</f>
        <v>14.49</v>
      </c>
      <c r="H11" s="3">
        <v>70.14</v>
      </c>
    </row>
    <row r="12" spans="1:8" ht="18" customHeight="1" x14ac:dyDescent="0.3">
      <c r="A12" s="26" t="s">
        <v>21</v>
      </c>
      <c r="B12" s="8" t="s">
        <v>20</v>
      </c>
      <c r="C12" s="18">
        <v>50</v>
      </c>
      <c r="D12" s="22">
        <v>13.841666666666667</v>
      </c>
      <c r="E12" s="10">
        <v>0.70096153846153864</v>
      </c>
      <c r="F12" s="10">
        <v>0.1557692307692308</v>
      </c>
      <c r="G12" s="10">
        <v>1.7855769230769227</v>
      </c>
      <c r="H12" s="10">
        <v>11.35</v>
      </c>
    </row>
    <row r="13" spans="1:8" ht="18" customHeight="1" x14ac:dyDescent="0.3">
      <c r="A13" s="26">
        <v>300</v>
      </c>
      <c r="B13" s="16" t="s">
        <v>17</v>
      </c>
      <c r="C13" s="30">
        <v>200</v>
      </c>
      <c r="D13" s="14">
        <v>3.52</v>
      </c>
      <c r="E13" s="3">
        <v>0.1</v>
      </c>
      <c r="F13" s="3">
        <v>0</v>
      </c>
      <c r="G13" s="3">
        <v>20.2</v>
      </c>
      <c r="H13" s="3">
        <v>81.2</v>
      </c>
    </row>
    <row r="14" spans="1:8" ht="18" customHeight="1" x14ac:dyDescent="0.3">
      <c r="A14" s="27"/>
      <c r="B14" s="6" t="s">
        <v>15</v>
      </c>
      <c r="C14" s="29">
        <f t="shared" ref="C14:H14" si="0">SUM(C10:C13)</f>
        <v>500</v>
      </c>
      <c r="D14" s="19">
        <f t="shared" si="0"/>
        <v>74.171666666666667</v>
      </c>
      <c r="E14" s="4">
        <f t="shared" si="0"/>
        <v>14.482566476733149</v>
      </c>
      <c r="F14" s="4">
        <f t="shared" si="0"/>
        <v>14.380707502374131</v>
      </c>
      <c r="G14" s="4">
        <f t="shared" si="0"/>
        <v>49.612490503323826</v>
      </c>
      <c r="H14" s="4">
        <f t="shared" si="0"/>
        <v>385.81</v>
      </c>
    </row>
    <row r="15" spans="1:8" ht="18" customHeight="1" x14ac:dyDescent="0.25">
      <c r="A15" s="52" t="s">
        <v>10</v>
      </c>
      <c r="B15" s="53"/>
      <c r="C15" s="33"/>
      <c r="D15" s="20"/>
      <c r="E15" s="11"/>
      <c r="F15" s="11"/>
      <c r="G15" s="11"/>
      <c r="H15" s="11"/>
    </row>
    <row r="16" spans="1:8" ht="18" customHeight="1" x14ac:dyDescent="0.3">
      <c r="A16" s="26">
        <v>55</v>
      </c>
      <c r="B16" s="13" t="s">
        <v>78</v>
      </c>
      <c r="C16" s="17">
        <v>200</v>
      </c>
      <c r="D16" s="22">
        <v>12.75</v>
      </c>
      <c r="E16" s="12">
        <f>8.25</f>
        <v>8.25</v>
      </c>
      <c r="F16" s="12">
        <v>9.6999999999999993</v>
      </c>
      <c r="G16" s="12">
        <v>31.8</v>
      </c>
      <c r="H16" s="12">
        <v>247.5</v>
      </c>
    </row>
    <row r="17" spans="1:8" ht="18" customHeight="1" x14ac:dyDescent="0.3">
      <c r="A17" s="26">
        <v>158</v>
      </c>
      <c r="B17" s="16" t="s">
        <v>77</v>
      </c>
      <c r="C17" s="35">
        <v>90</v>
      </c>
      <c r="D17" s="22">
        <v>35.520000000000003</v>
      </c>
      <c r="E17" s="8">
        <f>12.65-4.6</f>
        <v>8.0500000000000007</v>
      </c>
      <c r="F17" s="12">
        <f>13.2/180*220-5</f>
        <v>11.133333333333333</v>
      </c>
      <c r="G17" s="12">
        <v>15.06</v>
      </c>
      <c r="H17" s="9">
        <v>192.64</v>
      </c>
    </row>
    <row r="18" spans="1:8" ht="18" customHeight="1" x14ac:dyDescent="0.3">
      <c r="A18" s="26" t="s">
        <v>21</v>
      </c>
      <c r="B18" s="16" t="s">
        <v>16</v>
      </c>
      <c r="C18" s="30">
        <v>150</v>
      </c>
      <c r="D18" s="49">
        <f>16.5-4.21</f>
        <v>12.29</v>
      </c>
      <c r="E18" s="51">
        <v>4.7502222222222201</v>
      </c>
      <c r="F18" s="51">
        <v>2.46</v>
      </c>
      <c r="G18" s="51">
        <v>21.473333333333333</v>
      </c>
      <c r="H18" s="51">
        <v>127.03333333333333</v>
      </c>
    </row>
    <row r="19" spans="1:8" s="5" customFormat="1" ht="18" customHeight="1" x14ac:dyDescent="0.3">
      <c r="A19" s="26">
        <v>300</v>
      </c>
      <c r="B19" s="50" t="s">
        <v>19</v>
      </c>
      <c r="C19" s="30">
        <v>200</v>
      </c>
      <c r="D19" s="14">
        <v>7.73</v>
      </c>
      <c r="E19" s="3">
        <v>0.1</v>
      </c>
      <c r="F19" s="3">
        <v>0</v>
      </c>
      <c r="G19" s="3">
        <v>20.2</v>
      </c>
      <c r="H19" s="3">
        <v>81.2</v>
      </c>
    </row>
    <row r="20" spans="1:8" s="5" customFormat="1" ht="18" customHeight="1" x14ac:dyDescent="0.3">
      <c r="A20" s="28" t="s">
        <v>23</v>
      </c>
      <c r="B20" s="3" t="s">
        <v>4</v>
      </c>
      <c r="C20" s="30">
        <v>30</v>
      </c>
      <c r="D20" s="14">
        <v>2.76</v>
      </c>
      <c r="E20" s="1">
        <f>6.6/100*30</f>
        <v>1.98</v>
      </c>
      <c r="F20" s="31">
        <f>1.2/100*30</f>
        <v>0.36</v>
      </c>
      <c r="G20" s="1">
        <f>33.4/100*30</f>
        <v>10.02</v>
      </c>
      <c r="H20" s="1">
        <v>51.24</v>
      </c>
    </row>
    <row r="21" spans="1:8" s="5" customFormat="1" ht="18" customHeight="1" x14ac:dyDescent="0.3">
      <c r="A21" s="28" t="s">
        <v>22</v>
      </c>
      <c r="B21" s="3" t="s">
        <v>0</v>
      </c>
      <c r="C21" s="30">
        <v>30</v>
      </c>
      <c r="D21" s="14">
        <v>3.12</v>
      </c>
      <c r="E21" s="3">
        <f>7.9/100*30</f>
        <v>2.37</v>
      </c>
      <c r="F21" s="3">
        <f>1/100*30</f>
        <v>0.3</v>
      </c>
      <c r="G21" s="3">
        <f>48.3/100*30</f>
        <v>14.49</v>
      </c>
      <c r="H21" s="3">
        <v>70.14</v>
      </c>
    </row>
    <row r="22" spans="1:8" ht="18" customHeight="1" x14ac:dyDescent="0.3">
      <c r="A22" s="27"/>
      <c r="B22" s="6" t="s">
        <v>15</v>
      </c>
      <c r="C22" s="29">
        <f>SUM(C16:C21)</f>
        <v>700</v>
      </c>
      <c r="D22" s="19">
        <f>SUM(D16:D21)</f>
        <v>74.170000000000016</v>
      </c>
      <c r="E22" s="4">
        <f>SUM(E16:E20)</f>
        <v>23.130222222222223</v>
      </c>
      <c r="F22" s="4">
        <f>SUM(F16:F20)</f>
        <v>23.653333333333332</v>
      </c>
      <c r="G22" s="4">
        <f>SUM(G16:G20)</f>
        <v>98.553333333333327</v>
      </c>
      <c r="H22" s="4">
        <f>SUM(H16:H20)</f>
        <v>699.61333333333334</v>
      </c>
    </row>
    <row r="23" spans="1:8" ht="18" customHeight="1" x14ac:dyDescent="0.3">
      <c r="A23" s="27"/>
      <c r="B23" s="2" t="s">
        <v>8</v>
      </c>
      <c r="C23" s="29"/>
      <c r="D23" s="36"/>
      <c r="E23" s="36">
        <f>E14+E22</f>
        <v>37.61278869895537</v>
      </c>
      <c r="F23" s="36">
        <f>F14+F22</f>
        <v>38.034040835707465</v>
      </c>
      <c r="G23" s="36">
        <f>G14+G22</f>
        <v>148.16582383665715</v>
      </c>
      <c r="H23" s="36">
        <f>H14+H22</f>
        <v>1085.4233333333334</v>
      </c>
    </row>
    <row r="25" spans="1:8" x14ac:dyDescent="0.25">
      <c r="E25" s="21"/>
      <c r="F25" s="21"/>
      <c r="G25" s="21"/>
      <c r="H25" s="21"/>
    </row>
  </sheetData>
  <mergeCells count="13">
    <mergeCell ref="B1:G2"/>
    <mergeCell ref="A3:A7"/>
    <mergeCell ref="B3:B7"/>
    <mergeCell ref="C3:C7"/>
    <mergeCell ref="D3:D7"/>
    <mergeCell ref="F5:F7"/>
    <mergeCell ref="G5:G7"/>
    <mergeCell ref="H3:H7"/>
    <mergeCell ref="A8:B8"/>
    <mergeCell ref="E3:G4"/>
    <mergeCell ref="E5:E7"/>
    <mergeCell ref="A9:B9"/>
    <mergeCell ref="A15:B15"/>
  </mergeCells>
  <pageMargins left="0.19685039370078741" right="0" top="0.35433070866141736" bottom="0.55118110236220474" header="0.31496062992125984" footer="0.31496062992125984"/>
  <pageSetup paperSize="9" orientation="landscape" r:id="rId1"/>
  <rowBreaks count="1" manualBreakCount="1">
    <brk id="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33"/>
  <sheetViews>
    <sheetView workbookViewId="0">
      <selection activeCell="A32" sqref="A32"/>
    </sheetView>
  </sheetViews>
  <sheetFormatPr defaultRowHeight="13.2" x14ac:dyDescent="0.25"/>
  <cols>
    <col min="1" max="1" width="17.44140625" bestFit="1" customWidth="1"/>
  </cols>
  <sheetData>
    <row r="2" spans="1:20" x14ac:dyDescent="0.25">
      <c r="A2" t="s">
        <v>9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>
        <v>35</v>
      </c>
      <c r="J2" t="s">
        <v>36</v>
      </c>
      <c r="K2" t="s">
        <v>41</v>
      </c>
      <c r="L2" t="s">
        <v>42</v>
      </c>
      <c r="M2" t="s">
        <v>40</v>
      </c>
      <c r="N2" t="s">
        <v>45</v>
      </c>
      <c r="O2" t="s">
        <v>46</v>
      </c>
      <c r="P2" t="s">
        <v>39</v>
      </c>
      <c r="Q2" t="s">
        <v>37</v>
      </c>
      <c r="R2" t="s">
        <v>47</v>
      </c>
      <c r="S2" t="s">
        <v>49</v>
      </c>
      <c r="T2" t="s">
        <v>52</v>
      </c>
    </row>
    <row r="3" spans="1:20" x14ac:dyDescent="0.25">
      <c r="A3" s="40" t="s">
        <v>26</v>
      </c>
      <c r="B3" s="40">
        <v>2</v>
      </c>
      <c r="C3" s="40">
        <v>1</v>
      </c>
      <c r="D3" s="40"/>
      <c r="E3" s="40">
        <v>9</v>
      </c>
      <c r="F3" s="40">
        <v>3</v>
      </c>
      <c r="G3" s="40">
        <v>1</v>
      </c>
      <c r="H3" s="40">
        <v>3</v>
      </c>
      <c r="I3" s="40"/>
      <c r="J3" s="40">
        <v>1</v>
      </c>
      <c r="K3" s="40">
        <v>2</v>
      </c>
      <c r="L3" s="40">
        <v>1</v>
      </c>
      <c r="M3" s="40">
        <v>2</v>
      </c>
      <c r="N3" s="40">
        <v>2</v>
      </c>
      <c r="O3" s="40"/>
      <c r="P3" s="40">
        <v>1</v>
      </c>
      <c r="Q3" s="40">
        <v>1</v>
      </c>
      <c r="R3" s="40">
        <v>1</v>
      </c>
      <c r="S3" s="40"/>
    </row>
    <row r="4" spans="1:20" x14ac:dyDescent="0.25">
      <c r="A4" s="40" t="s">
        <v>27</v>
      </c>
      <c r="B4" s="40">
        <v>1</v>
      </c>
      <c r="C4" s="40">
        <v>2</v>
      </c>
      <c r="D4" s="40"/>
      <c r="E4" s="40">
        <v>5</v>
      </c>
      <c r="F4" s="40"/>
      <c r="G4" s="40">
        <v>3</v>
      </c>
      <c r="H4" s="40">
        <v>3</v>
      </c>
      <c r="I4" s="40"/>
      <c r="J4" s="40">
        <v>2</v>
      </c>
      <c r="K4" s="40">
        <v>2</v>
      </c>
      <c r="L4" s="40"/>
      <c r="M4" s="40">
        <v>3</v>
      </c>
      <c r="N4" s="40">
        <v>1</v>
      </c>
      <c r="O4" s="40">
        <v>1</v>
      </c>
      <c r="P4" s="40">
        <v>1</v>
      </c>
      <c r="Q4" s="40">
        <v>2</v>
      </c>
      <c r="R4" s="40"/>
      <c r="S4" s="40">
        <v>1</v>
      </c>
    </row>
    <row r="5" spans="1:20" x14ac:dyDescent="0.25">
      <c r="A5" s="40" t="s">
        <v>64</v>
      </c>
      <c r="B5" s="40">
        <v>4</v>
      </c>
      <c r="C5" s="40">
        <v>3</v>
      </c>
      <c r="D5" s="40"/>
      <c r="E5" s="40">
        <v>5</v>
      </c>
      <c r="F5" s="40">
        <v>7</v>
      </c>
      <c r="G5" s="40">
        <v>2</v>
      </c>
      <c r="H5" s="40"/>
      <c r="I5" s="40">
        <v>1</v>
      </c>
      <c r="J5" s="40">
        <v>2</v>
      </c>
      <c r="K5" s="40">
        <v>2</v>
      </c>
      <c r="L5" s="40"/>
      <c r="M5" s="40">
        <v>1</v>
      </c>
      <c r="N5" s="40">
        <v>1</v>
      </c>
      <c r="O5" s="40"/>
      <c r="P5" s="40"/>
      <c r="Q5" s="40"/>
      <c r="R5" s="40">
        <v>1</v>
      </c>
      <c r="S5" s="40">
        <v>1</v>
      </c>
    </row>
    <row r="6" spans="1:20" ht="15.6" x14ac:dyDescent="0.3">
      <c r="A6" s="46" t="s">
        <v>51</v>
      </c>
      <c r="B6" s="46">
        <v>2</v>
      </c>
      <c r="C6" s="46">
        <v>1</v>
      </c>
      <c r="D6" s="46">
        <v>1</v>
      </c>
      <c r="E6" s="46">
        <v>5</v>
      </c>
      <c r="F6" s="46">
        <v>2</v>
      </c>
      <c r="G6" s="46">
        <v>3</v>
      </c>
      <c r="H6" s="46">
        <v>2</v>
      </c>
      <c r="I6" s="46"/>
      <c r="J6" s="46"/>
      <c r="K6" s="46">
        <v>2</v>
      </c>
      <c r="L6" s="46"/>
      <c r="M6" s="46">
        <v>1</v>
      </c>
      <c r="N6" s="46"/>
      <c r="O6" s="46">
        <v>1</v>
      </c>
      <c r="P6" s="46"/>
      <c r="Q6" s="46"/>
      <c r="R6" s="46">
        <v>1</v>
      </c>
      <c r="S6" s="46"/>
    </row>
    <row r="8" spans="1:20" x14ac:dyDescent="0.25">
      <c r="A8" t="s">
        <v>25</v>
      </c>
      <c r="B8" t="s">
        <v>36</v>
      </c>
      <c r="C8" t="s">
        <v>37</v>
      </c>
      <c r="D8" t="s">
        <v>38</v>
      </c>
      <c r="E8" t="s">
        <v>31</v>
      </c>
      <c r="F8" t="s">
        <v>32</v>
      </c>
      <c r="G8" t="s">
        <v>33</v>
      </c>
      <c r="H8" t="s">
        <v>34</v>
      </c>
      <c r="I8" t="s">
        <v>35</v>
      </c>
      <c r="J8" t="s">
        <v>39</v>
      </c>
      <c r="K8" t="s">
        <v>40</v>
      </c>
      <c r="L8" t="s">
        <v>43</v>
      </c>
      <c r="M8" t="s">
        <v>44</v>
      </c>
      <c r="N8" t="s">
        <v>48</v>
      </c>
      <c r="O8" t="s">
        <v>50</v>
      </c>
      <c r="P8" t="s">
        <v>47</v>
      </c>
    </row>
    <row r="9" spans="1:20" x14ac:dyDescent="0.25">
      <c r="A9" s="40" t="s">
        <v>26</v>
      </c>
      <c r="B9" s="40">
        <v>8</v>
      </c>
      <c r="C9" s="40">
        <v>3</v>
      </c>
      <c r="D9" s="40">
        <v>1</v>
      </c>
      <c r="E9" s="40"/>
      <c r="F9" s="40">
        <v>1</v>
      </c>
      <c r="G9" s="40">
        <v>3</v>
      </c>
      <c r="H9" s="40">
        <v>3</v>
      </c>
      <c r="I9" s="40">
        <v>2</v>
      </c>
      <c r="J9" s="40">
        <v>2</v>
      </c>
      <c r="K9" s="40">
        <v>2</v>
      </c>
      <c r="L9" s="40">
        <v>1</v>
      </c>
      <c r="M9" s="40">
        <v>1</v>
      </c>
      <c r="N9" s="40"/>
      <c r="O9" s="40"/>
      <c r="P9" s="40"/>
      <c r="Q9" s="40"/>
      <c r="R9" s="40"/>
      <c r="S9" s="40"/>
    </row>
    <row r="10" spans="1:20" x14ac:dyDescent="0.25">
      <c r="A10" s="40" t="s">
        <v>27</v>
      </c>
      <c r="B10" s="40">
        <v>3</v>
      </c>
      <c r="C10" s="40">
        <v>1</v>
      </c>
      <c r="D10" s="40">
        <v>2</v>
      </c>
      <c r="E10" s="40">
        <v>3</v>
      </c>
      <c r="F10" s="40">
        <v>6</v>
      </c>
      <c r="G10" s="40">
        <v>1</v>
      </c>
      <c r="H10" s="40">
        <v>5</v>
      </c>
      <c r="I10" s="40">
        <v>2</v>
      </c>
      <c r="J10" s="40">
        <v>3</v>
      </c>
      <c r="K10" s="40">
        <v>1</v>
      </c>
      <c r="L10" s="40">
        <v>1</v>
      </c>
      <c r="M10" s="40"/>
      <c r="N10" s="40">
        <v>1</v>
      </c>
      <c r="O10" s="40">
        <v>1</v>
      </c>
      <c r="P10" s="40"/>
      <c r="Q10" s="40"/>
      <c r="R10" s="40"/>
      <c r="S10" s="40"/>
    </row>
    <row r="11" spans="1:20" x14ac:dyDescent="0.25">
      <c r="A11" s="40" t="s">
        <v>64</v>
      </c>
      <c r="B11" s="40">
        <v>8</v>
      </c>
      <c r="C11" s="40"/>
      <c r="D11" s="40"/>
      <c r="E11" s="40"/>
      <c r="F11" s="40">
        <v>3</v>
      </c>
      <c r="G11" s="40">
        <v>3</v>
      </c>
      <c r="H11" s="40">
        <v>5</v>
      </c>
      <c r="I11" s="40">
        <v>1</v>
      </c>
      <c r="J11" s="40">
        <v>1</v>
      </c>
      <c r="K11" s="40">
        <v>2</v>
      </c>
      <c r="L11" s="40">
        <v>1</v>
      </c>
      <c r="M11" s="40">
        <v>1</v>
      </c>
      <c r="N11" s="40"/>
      <c r="O11" s="40">
        <v>1</v>
      </c>
      <c r="P11" s="40">
        <v>2</v>
      </c>
      <c r="Q11" s="40">
        <v>1</v>
      </c>
      <c r="R11" s="40"/>
      <c r="S11" s="40">
        <v>2</v>
      </c>
    </row>
    <row r="12" spans="1:20" ht="15.6" x14ac:dyDescent="0.3">
      <c r="A12" s="46" t="s">
        <v>51</v>
      </c>
      <c r="B12" s="46">
        <v>5</v>
      </c>
      <c r="C12" s="46"/>
      <c r="D12" s="46"/>
      <c r="E12" s="46">
        <v>3</v>
      </c>
      <c r="F12" s="46">
        <v>2</v>
      </c>
      <c r="G12" s="46">
        <v>3</v>
      </c>
      <c r="H12" s="46">
        <v>2</v>
      </c>
      <c r="I12" s="46">
        <v>2</v>
      </c>
      <c r="J12" s="46"/>
      <c r="K12" s="46"/>
      <c r="L12" s="46"/>
      <c r="M12" s="46">
        <v>1</v>
      </c>
      <c r="N12" s="46"/>
      <c r="O12" s="46"/>
      <c r="P12" s="46">
        <v>1</v>
      </c>
      <c r="Q12" s="46"/>
      <c r="R12" s="46"/>
      <c r="S12" s="46"/>
    </row>
    <row r="18" spans="1:11" ht="39.6" x14ac:dyDescent="0.25">
      <c r="A18" s="41" t="s">
        <v>9</v>
      </c>
      <c r="B18" s="39" t="s">
        <v>71</v>
      </c>
      <c r="C18" s="39" t="s">
        <v>68</v>
      </c>
      <c r="D18" s="39" t="s">
        <v>67</v>
      </c>
      <c r="E18" s="39" t="s">
        <v>69</v>
      </c>
      <c r="F18" s="39" t="s">
        <v>70</v>
      </c>
      <c r="G18" s="39"/>
      <c r="H18" s="39"/>
      <c r="I18" s="39"/>
      <c r="J18" s="39"/>
      <c r="K18" s="39"/>
    </row>
    <row r="19" spans="1:11" x14ac:dyDescent="0.25">
      <c r="A19" s="40" t="s">
        <v>53</v>
      </c>
      <c r="B19" s="40">
        <v>1</v>
      </c>
      <c r="C19" s="40">
        <v>7.0000000000000007E-2</v>
      </c>
      <c r="D19" s="40">
        <v>4700</v>
      </c>
      <c r="E19" s="40">
        <f t="shared" ref="E19:E25" si="0">C19*D19</f>
        <v>329.00000000000006</v>
      </c>
      <c r="F19" s="40">
        <f>E19*2</f>
        <v>658.00000000000011</v>
      </c>
      <c r="G19" s="40"/>
      <c r="H19" s="40"/>
      <c r="I19" s="40"/>
      <c r="J19" s="40"/>
      <c r="K19" s="40"/>
    </row>
    <row r="20" spans="1:11" x14ac:dyDescent="0.25">
      <c r="A20" s="40" t="s">
        <v>65</v>
      </c>
      <c r="B20" s="40">
        <v>1</v>
      </c>
      <c r="C20" s="40">
        <v>7.0000000000000007E-2</v>
      </c>
      <c r="D20" s="40">
        <v>4700</v>
      </c>
      <c r="E20" s="40">
        <f t="shared" si="0"/>
        <v>329.00000000000006</v>
      </c>
      <c r="F20" s="40">
        <f t="shared" ref="F20:F25" si="1">E20*2</f>
        <v>658.00000000000011</v>
      </c>
      <c r="G20" s="40"/>
      <c r="H20" s="40"/>
      <c r="I20" s="40"/>
      <c r="J20" s="40"/>
      <c r="K20" s="40"/>
    </row>
    <row r="21" spans="1:11" x14ac:dyDescent="0.25">
      <c r="A21" s="40" t="s">
        <v>54</v>
      </c>
      <c r="B21" s="40">
        <v>1</v>
      </c>
      <c r="C21" s="40">
        <v>7.0000000000000007E-2</v>
      </c>
      <c r="D21" s="40">
        <v>4700</v>
      </c>
      <c r="E21" s="40">
        <f t="shared" si="0"/>
        <v>329.00000000000006</v>
      </c>
      <c r="F21" s="40">
        <f t="shared" si="1"/>
        <v>658.00000000000011</v>
      </c>
      <c r="G21" s="40">
        <v>2</v>
      </c>
      <c r="H21" s="40">
        <f>F21*G21</f>
        <v>1316.0000000000002</v>
      </c>
      <c r="I21" s="40"/>
      <c r="J21" s="40"/>
      <c r="K21" s="40">
        <v>0.13</v>
      </c>
    </row>
    <row r="22" spans="1:11" x14ac:dyDescent="0.25">
      <c r="A22" s="40" t="s">
        <v>57</v>
      </c>
      <c r="B22" s="40">
        <v>2</v>
      </c>
      <c r="C22" s="40">
        <v>2.5000000000000001E-2</v>
      </c>
      <c r="D22" s="40">
        <f>D21*2</f>
        <v>9400</v>
      </c>
      <c r="E22" s="40">
        <f t="shared" si="0"/>
        <v>235</v>
      </c>
      <c r="F22" s="40">
        <f t="shared" si="1"/>
        <v>470</v>
      </c>
      <c r="G22" s="40"/>
      <c r="H22" s="40"/>
      <c r="I22" s="40"/>
      <c r="J22" s="40"/>
      <c r="K22" s="40"/>
    </row>
    <row r="23" spans="1:11" x14ac:dyDescent="0.25">
      <c r="A23" s="40" t="s">
        <v>72</v>
      </c>
      <c r="B23" s="40">
        <v>1</v>
      </c>
      <c r="C23" s="40">
        <v>0.12</v>
      </c>
      <c r="D23" s="40">
        <v>4700</v>
      </c>
      <c r="E23" s="40">
        <f t="shared" si="0"/>
        <v>564</v>
      </c>
      <c r="F23" s="40">
        <f t="shared" si="1"/>
        <v>1128</v>
      </c>
      <c r="G23" s="40"/>
      <c r="H23" s="40"/>
      <c r="I23" s="40"/>
      <c r="J23" s="40"/>
      <c r="K23" s="40"/>
    </row>
    <row r="24" spans="1:11" x14ac:dyDescent="0.25">
      <c r="A24" s="40" t="s">
        <v>73</v>
      </c>
      <c r="B24" s="40">
        <v>1</v>
      </c>
      <c r="C24" s="40">
        <v>0.13</v>
      </c>
      <c r="D24" s="40">
        <v>4700</v>
      </c>
      <c r="E24" s="40">
        <f t="shared" si="0"/>
        <v>611</v>
      </c>
      <c r="F24" s="40">
        <f t="shared" si="1"/>
        <v>1222</v>
      </c>
      <c r="G24" s="40"/>
      <c r="H24" s="40"/>
      <c r="I24" s="40"/>
      <c r="J24" s="40"/>
      <c r="K24" s="40"/>
    </row>
    <row r="25" spans="1:11" x14ac:dyDescent="0.25">
      <c r="A25" s="40" t="s">
        <v>74</v>
      </c>
      <c r="B25" s="40">
        <v>1</v>
      </c>
      <c r="C25" s="40">
        <v>0.08</v>
      </c>
      <c r="D25" s="40">
        <v>4700</v>
      </c>
      <c r="E25" s="40">
        <f t="shared" si="0"/>
        <v>376</v>
      </c>
      <c r="F25" s="40">
        <f t="shared" si="1"/>
        <v>752</v>
      </c>
      <c r="G25" s="40"/>
      <c r="H25" s="40"/>
      <c r="I25" s="40"/>
      <c r="J25" s="40"/>
      <c r="K25" s="40"/>
    </row>
    <row r="26" spans="1:11" x14ac:dyDescent="0.25">
      <c r="A26" s="41" t="s">
        <v>25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</row>
    <row r="27" spans="1:11" x14ac:dyDescent="0.25">
      <c r="A27" s="40" t="s">
        <v>55</v>
      </c>
      <c r="B27" s="40">
        <v>1</v>
      </c>
      <c r="C27" s="40">
        <v>7.0000000000000007E-2</v>
      </c>
      <c r="D27" s="40">
        <v>2049</v>
      </c>
      <c r="E27" s="40">
        <f>C27*D27</f>
        <v>143.43</v>
      </c>
      <c r="F27" s="40">
        <f>E27*2</f>
        <v>286.86</v>
      </c>
      <c r="G27" s="40"/>
      <c r="H27" s="40">
        <v>400</v>
      </c>
      <c r="I27" s="40"/>
      <c r="J27" s="40"/>
      <c r="K27" s="40"/>
    </row>
    <row r="28" spans="1:11" x14ac:dyDescent="0.25">
      <c r="A28" s="40" t="s">
        <v>66</v>
      </c>
      <c r="B28" s="40">
        <v>1</v>
      </c>
      <c r="C28" s="40">
        <v>7.0000000000000007E-2</v>
      </c>
      <c r="D28" s="40">
        <v>2049</v>
      </c>
      <c r="E28" s="40">
        <f>C28*D28</f>
        <v>143.43</v>
      </c>
      <c r="F28" s="40">
        <f>E28*2</f>
        <v>286.86</v>
      </c>
      <c r="G28" s="40"/>
      <c r="H28" s="40">
        <v>400</v>
      </c>
      <c r="I28" s="40"/>
      <c r="J28" s="40"/>
      <c r="K28" s="40"/>
    </row>
    <row r="29" spans="1:11" x14ac:dyDescent="0.25">
      <c r="A29" s="40" t="s">
        <v>56</v>
      </c>
      <c r="B29" s="40">
        <v>1</v>
      </c>
      <c r="C29" s="40">
        <v>7.0000000000000007E-2</v>
      </c>
      <c r="D29" s="40">
        <v>2049</v>
      </c>
      <c r="E29" s="40">
        <f>C29*D29</f>
        <v>143.43</v>
      </c>
      <c r="F29" s="40">
        <f>E29*2</f>
        <v>286.86</v>
      </c>
      <c r="G29" s="40"/>
      <c r="H29" s="40">
        <v>400</v>
      </c>
      <c r="I29" s="40"/>
      <c r="J29" s="40"/>
      <c r="K29" s="40"/>
    </row>
    <row r="30" spans="1:11" x14ac:dyDescent="0.25">
      <c r="A30" s="40" t="s">
        <v>57</v>
      </c>
      <c r="B30" s="40">
        <v>2</v>
      </c>
      <c r="C30" s="40">
        <v>2.5000000000000001E-2</v>
      </c>
      <c r="D30" s="40">
        <f>D29*2</f>
        <v>4098</v>
      </c>
      <c r="E30" s="40">
        <f>C30*D30</f>
        <v>102.45</v>
      </c>
      <c r="F30" s="40">
        <f>E30*2</f>
        <v>204.9</v>
      </c>
      <c r="G30" s="40">
        <v>2</v>
      </c>
      <c r="H30" s="40">
        <f>F30*G30</f>
        <v>409.8</v>
      </c>
      <c r="I30" s="40"/>
      <c r="J30" s="40"/>
      <c r="K30" s="40"/>
    </row>
    <row r="32" spans="1:11" ht="22.8" x14ac:dyDescent="0.4">
      <c r="A32" s="47">
        <v>4700</v>
      </c>
      <c r="B32" s="41" t="s">
        <v>9</v>
      </c>
    </row>
    <row r="33" spans="1:2" ht="23.4" x14ac:dyDescent="0.45">
      <c r="A33" s="48">
        <v>2049</v>
      </c>
      <c r="B33" s="41" t="s">
        <v>24</v>
      </c>
    </row>
  </sheetData>
  <pageMargins left="0" right="0" top="0.74803149606299213" bottom="0.74803149606299213" header="0.31496062992125984" footer="0.31496062992125984"/>
  <pageSetup paperSize="9" scale="77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7"/>
  <sheetViews>
    <sheetView workbookViewId="0">
      <selection activeCell="G23" sqref="G23"/>
    </sheetView>
  </sheetViews>
  <sheetFormatPr defaultRowHeight="13.2" x14ac:dyDescent="0.25"/>
  <cols>
    <col min="1" max="1" width="26.44140625" customWidth="1"/>
    <col min="4" max="4" width="9.109375" customWidth="1"/>
    <col min="9" max="9" width="9.109375" customWidth="1"/>
    <col min="14" max="14" width="9.109375" hidden="1" customWidth="1"/>
    <col min="19" max="19" width="9.109375" hidden="1" customWidth="1"/>
  </cols>
  <sheetData>
    <row r="3" spans="1:21" ht="52.8" x14ac:dyDescent="0.3">
      <c r="A3" s="38" t="s">
        <v>57</v>
      </c>
      <c r="B3" s="43" t="s">
        <v>58</v>
      </c>
      <c r="C3" s="39" t="s">
        <v>59</v>
      </c>
      <c r="D3" s="40"/>
      <c r="E3" s="39" t="s">
        <v>60</v>
      </c>
      <c r="F3" s="39" t="s">
        <v>63</v>
      </c>
      <c r="G3" s="43" t="s">
        <v>58</v>
      </c>
      <c r="H3" s="39" t="s">
        <v>59</v>
      </c>
      <c r="I3" s="40"/>
      <c r="J3" s="39" t="s">
        <v>60</v>
      </c>
      <c r="K3" s="39" t="s">
        <v>63</v>
      </c>
      <c r="L3" s="43" t="s">
        <v>58</v>
      </c>
      <c r="M3" s="39" t="s">
        <v>59</v>
      </c>
      <c r="N3" s="40"/>
      <c r="O3" s="39" t="s">
        <v>60</v>
      </c>
      <c r="P3" s="39" t="s">
        <v>63</v>
      </c>
      <c r="Q3" s="43" t="s">
        <v>58</v>
      </c>
      <c r="R3" s="39" t="s">
        <v>59</v>
      </c>
      <c r="S3" s="40"/>
      <c r="T3" s="39" t="s">
        <v>60</v>
      </c>
      <c r="U3" s="39" t="s">
        <v>63</v>
      </c>
    </row>
    <row r="4" spans="1:21" x14ac:dyDescent="0.25">
      <c r="A4" s="44" t="s">
        <v>9</v>
      </c>
      <c r="B4" s="41">
        <v>2</v>
      </c>
      <c r="C4" s="40">
        <v>2.5000000000000001E-2</v>
      </c>
      <c r="D4" s="40">
        <v>4700</v>
      </c>
      <c r="E4" s="40">
        <f>B4*D4</f>
        <v>9400</v>
      </c>
      <c r="F4" s="40">
        <f>C4*E4</f>
        <v>235</v>
      </c>
      <c r="G4" s="41">
        <v>2</v>
      </c>
      <c r="H4" s="40">
        <v>2.5000000000000001E-2</v>
      </c>
      <c r="I4" s="40">
        <v>4700</v>
      </c>
      <c r="J4" s="40">
        <f>G4*I4</f>
        <v>9400</v>
      </c>
      <c r="K4" s="40">
        <f>H4*J4</f>
        <v>235</v>
      </c>
      <c r="L4" s="41">
        <v>1</v>
      </c>
      <c r="M4" s="40">
        <v>2.5000000000000001E-2</v>
      </c>
      <c r="N4" s="40">
        <v>4700</v>
      </c>
      <c r="O4" s="40">
        <f>L4*N4</f>
        <v>4700</v>
      </c>
      <c r="P4" s="40">
        <f>M4*O4</f>
        <v>117.5</v>
      </c>
      <c r="Q4" s="41">
        <v>1</v>
      </c>
      <c r="R4" s="40">
        <v>2.5000000000000001E-2</v>
      </c>
      <c r="S4" s="40">
        <v>4700</v>
      </c>
      <c r="T4" s="40">
        <f>Q4*S4</f>
        <v>4700</v>
      </c>
      <c r="U4" s="40">
        <f>R4*T4</f>
        <v>117.5</v>
      </c>
    </row>
    <row r="5" spans="1:21" x14ac:dyDescent="0.25">
      <c r="A5" s="44" t="s">
        <v>24</v>
      </c>
      <c r="B5" s="41">
        <v>2</v>
      </c>
      <c r="C5" s="40">
        <v>2.5000000000000001E-2</v>
      </c>
      <c r="D5" s="40">
        <v>2049</v>
      </c>
      <c r="E5" s="40">
        <f>B5*D5</f>
        <v>4098</v>
      </c>
      <c r="F5" s="40">
        <f>C5*E5</f>
        <v>102.45</v>
      </c>
      <c r="G5" s="41">
        <v>1</v>
      </c>
      <c r="H5" s="40">
        <v>2.5000000000000001E-2</v>
      </c>
      <c r="I5" s="40">
        <v>2049</v>
      </c>
      <c r="J5" s="40">
        <f>G5*I5</f>
        <v>2049</v>
      </c>
      <c r="K5" s="40">
        <f>H5*J5</f>
        <v>51.225000000000001</v>
      </c>
      <c r="L5" s="41">
        <v>2</v>
      </c>
      <c r="M5" s="40">
        <v>2.5000000000000001E-2</v>
      </c>
      <c r="N5" s="40">
        <v>2049</v>
      </c>
      <c r="O5" s="40">
        <f>L5*N5</f>
        <v>4098</v>
      </c>
      <c r="P5" s="40">
        <f>M5*O5</f>
        <v>102.45</v>
      </c>
      <c r="Q5" s="41">
        <v>1</v>
      </c>
      <c r="R5" s="40">
        <v>2.5000000000000001E-2</v>
      </c>
      <c r="S5" s="40">
        <v>2049</v>
      </c>
      <c r="T5" s="40">
        <f>Q5*S5</f>
        <v>2049</v>
      </c>
      <c r="U5" s="40">
        <f>R5*T5</f>
        <v>51.225000000000001</v>
      </c>
    </row>
    <row r="6" spans="1:21" x14ac:dyDescent="0.25">
      <c r="A6" s="76" t="s">
        <v>61</v>
      </c>
      <c r="B6" s="76"/>
      <c r="C6" s="76"/>
      <c r="D6" s="76"/>
      <c r="E6" s="76"/>
      <c r="F6" s="42">
        <f>SUM(F4:F5)</f>
        <v>337.45</v>
      </c>
      <c r="G6" s="45"/>
      <c r="H6" s="45"/>
      <c r="I6" s="45"/>
      <c r="J6" s="45"/>
      <c r="K6" s="42">
        <f>SUM(K4:K5)</f>
        <v>286.22500000000002</v>
      </c>
      <c r="L6" s="45"/>
      <c r="M6" s="45"/>
      <c r="N6" s="45"/>
      <c r="O6" s="45"/>
      <c r="P6" s="42">
        <f>SUM(P4:P5)</f>
        <v>219.95</v>
      </c>
      <c r="Q6" s="45"/>
      <c r="R6" s="45"/>
      <c r="S6" s="45"/>
      <c r="T6" s="45"/>
      <c r="U6" s="42">
        <f>SUM(U4:U5)</f>
        <v>168.72499999999999</v>
      </c>
    </row>
    <row r="7" spans="1:21" x14ac:dyDescent="0.25">
      <c r="A7" s="76" t="s">
        <v>62</v>
      </c>
      <c r="B7" s="76"/>
      <c r="C7" s="76"/>
      <c r="D7" s="76"/>
      <c r="E7" s="76"/>
      <c r="F7" s="42">
        <f>F6*2</f>
        <v>674.9</v>
      </c>
      <c r="G7" s="45"/>
      <c r="H7" s="45"/>
      <c r="I7" s="45"/>
      <c r="J7" s="45"/>
      <c r="K7" s="42">
        <f>K6*2</f>
        <v>572.45000000000005</v>
      </c>
      <c r="L7" s="45"/>
      <c r="M7" s="45"/>
      <c r="N7" s="45"/>
      <c r="O7" s="45"/>
      <c r="P7" s="42">
        <f>P6*2</f>
        <v>439.9</v>
      </c>
      <c r="Q7" s="45"/>
      <c r="R7" s="45"/>
      <c r="S7" s="45"/>
      <c r="T7" s="45"/>
      <c r="U7" s="42">
        <f>U6*2</f>
        <v>337.45</v>
      </c>
    </row>
  </sheetData>
  <mergeCells count="2">
    <mergeCell ref="A6:E6"/>
    <mergeCell ref="A7:E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 1 по 4</vt:lpstr>
      <vt:lpstr>Лист3</vt:lpstr>
      <vt:lpstr>Лист4</vt:lpstr>
      <vt:lpstr>'с 1 по 4'!Заголовки_для_печати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Лысенко</dc:creator>
  <cp:lastModifiedBy>User</cp:lastModifiedBy>
  <cp:lastPrinted>2024-08-14T14:21:02Z</cp:lastPrinted>
  <dcterms:created xsi:type="dcterms:W3CDTF">2017-07-26T06:10:42Z</dcterms:created>
  <dcterms:modified xsi:type="dcterms:W3CDTF">2024-09-16T14:07:50Z</dcterms:modified>
</cp:coreProperties>
</file>